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EFM Admin\Curriculum Content\Financials\"/>
    </mc:Choice>
  </mc:AlternateContent>
  <bookViews>
    <workbookView xWindow="0" yWindow="0" windowWidth="23040" windowHeight="8400"/>
  </bookViews>
  <sheets>
    <sheet name="Brown Trucking BS " sheetId="1" r:id="rId1"/>
    <sheet name="Brown Trucking IS " sheetId="2" r:id="rId2"/>
    <sheet name="Brown Trucking CF " sheetId="3" r:id="rId3"/>
    <sheet name="Brown Packing BS  (2)" sheetId="4" r:id="rId4"/>
    <sheet name="Brown Packing IS  (2)" sheetId="5" r:id="rId5"/>
    <sheet name="Brown Packing CF  (2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6" l="1"/>
  <c r="I18" i="6"/>
  <c r="J18" i="6"/>
  <c r="H18" i="6"/>
  <c r="J25" i="6"/>
  <c r="H25" i="6"/>
  <c r="F21" i="4" l="1"/>
  <c r="G20" i="4" s="1"/>
  <c r="G21" i="4" s="1"/>
  <c r="H20" i="4" s="1"/>
  <c r="H21" i="4" s="1"/>
  <c r="G17" i="4"/>
  <c r="H17" i="4"/>
  <c r="F17" i="4"/>
  <c r="F27" i="4" s="1"/>
  <c r="G8" i="4"/>
  <c r="G11" i="4" s="1"/>
  <c r="H8" i="4"/>
  <c r="H11" i="4" s="1"/>
  <c r="F8" i="4"/>
  <c r="F11" i="4" s="1"/>
  <c r="I7" i="6"/>
  <c r="J7" i="6"/>
  <c r="H7" i="6"/>
  <c r="H11" i="5"/>
  <c r="H14" i="5" s="1"/>
  <c r="H16" i="5" s="1"/>
  <c r="J5" i="6" s="1"/>
  <c r="G14" i="5"/>
  <c r="G16" i="5" s="1"/>
  <c r="G11" i="5"/>
  <c r="F11" i="5"/>
  <c r="F14" i="5" s="1"/>
  <c r="F16" i="5" s="1"/>
  <c r="H5" i="6" s="1"/>
  <c r="H13" i="6" s="1"/>
  <c r="H27" i="6" s="1"/>
  <c r="H29" i="6" s="1"/>
  <c r="I28" i="6" s="1"/>
  <c r="I18" i="3"/>
  <c r="J18" i="3"/>
  <c r="I25" i="3"/>
  <c r="J25" i="3"/>
  <c r="J12" i="3"/>
  <c r="J11" i="3"/>
  <c r="J10" i="3"/>
  <c r="I12" i="3"/>
  <c r="I11" i="3"/>
  <c r="I10" i="3"/>
  <c r="H25" i="3"/>
  <c r="H18" i="3"/>
  <c r="I7" i="3"/>
  <c r="J7" i="3"/>
  <c r="H7" i="3"/>
  <c r="G17" i="1"/>
  <c r="H17" i="1"/>
  <c r="F17" i="1"/>
  <c r="F27" i="1" s="1"/>
  <c r="G21" i="1"/>
  <c r="H21" i="1"/>
  <c r="F21" i="1"/>
  <c r="G8" i="1"/>
  <c r="H8" i="1"/>
  <c r="H11" i="1" s="1"/>
  <c r="F8" i="1"/>
  <c r="F11" i="1" s="1"/>
  <c r="G11" i="1"/>
  <c r="F10" i="2"/>
  <c r="F13" i="2" s="1"/>
  <c r="G9" i="2"/>
  <c r="G10" i="2" s="1"/>
  <c r="G13" i="2" s="1"/>
  <c r="H9" i="2"/>
  <c r="H10" i="2" s="1"/>
  <c r="H13" i="2" s="1"/>
  <c r="H15" i="2" s="1"/>
  <c r="F9" i="2"/>
  <c r="J13" i="6" l="1"/>
  <c r="J27" i="6" s="1"/>
  <c r="I5" i="6"/>
  <c r="G25" i="4"/>
  <c r="H25" i="4" s="1"/>
  <c r="H27" i="4" s="1"/>
  <c r="H5" i="3"/>
  <c r="H13" i="3" s="1"/>
  <c r="H27" i="3" s="1"/>
  <c r="H29" i="3" s="1"/>
  <c r="I28" i="3" s="1"/>
  <c r="I29" i="3" s="1"/>
  <c r="J28" i="3" s="1"/>
  <c r="F15" i="2"/>
  <c r="I5" i="3"/>
  <c r="I13" i="3" s="1"/>
  <c r="I27" i="3" s="1"/>
  <c r="G15" i="2"/>
  <c r="G25" i="1" s="1"/>
  <c r="G27" i="1" s="1"/>
  <c r="J5" i="3"/>
  <c r="J13" i="3" s="1"/>
  <c r="J27" i="3" s="1"/>
  <c r="G27" i="4" l="1"/>
  <c r="I13" i="6"/>
  <c r="I27" i="6" s="1"/>
  <c r="I29" i="6" s="1"/>
  <c r="J28" i="6" s="1"/>
  <c r="J29" i="6" s="1"/>
  <c r="J29" i="3"/>
  <c r="H25" i="1"/>
  <c r="H27" i="1" s="1"/>
</calcChain>
</file>

<file path=xl/sharedStrings.xml><?xml version="1.0" encoding="utf-8"?>
<sst xmlns="http://schemas.openxmlformats.org/spreadsheetml/2006/main" count="116" uniqueCount="62">
  <si>
    <t>Current Assets</t>
  </si>
  <si>
    <t>Cash</t>
  </si>
  <si>
    <t>A/R</t>
  </si>
  <si>
    <t>Parts Inventory</t>
  </si>
  <si>
    <t>Total Current</t>
  </si>
  <si>
    <t xml:space="preserve">PP&amp;E </t>
  </si>
  <si>
    <t>Accum Dep</t>
  </si>
  <si>
    <t>Total Assets</t>
  </si>
  <si>
    <t>Current Liabilities</t>
  </si>
  <si>
    <t>Line of Credit</t>
  </si>
  <si>
    <t xml:space="preserve">Accounts Payable </t>
  </si>
  <si>
    <t>CPLTD</t>
  </si>
  <si>
    <t>Long Term Debt</t>
  </si>
  <si>
    <t>Loans (less CPLTD)</t>
  </si>
  <si>
    <t>Total Long-Term</t>
  </si>
  <si>
    <t>Equity</t>
  </si>
  <si>
    <t>Owners Investment</t>
  </si>
  <si>
    <t>Retained Earnings</t>
  </si>
  <si>
    <t>Revenues</t>
  </si>
  <si>
    <t>Cost of Revenues</t>
  </si>
  <si>
    <t>Labor</t>
  </si>
  <si>
    <t>Fuel</t>
  </si>
  <si>
    <t>Repairs and Maintenance</t>
  </si>
  <si>
    <t>Total Cost of Revenues</t>
  </si>
  <si>
    <t>Gross Profit</t>
  </si>
  <si>
    <t>Operating Expenses</t>
  </si>
  <si>
    <t>Depreciation</t>
  </si>
  <si>
    <t>Income from Operations</t>
  </si>
  <si>
    <t>Other Income (expense)</t>
  </si>
  <si>
    <t>Net Income (loss)</t>
  </si>
  <si>
    <t>CF From Operating Activities</t>
  </si>
  <si>
    <t>Income from continuing operations</t>
  </si>
  <si>
    <t>Adjustments to reconcile income to net cash by operating</t>
  </si>
  <si>
    <t>Gain/Loss on disposal of PPE</t>
  </si>
  <si>
    <t xml:space="preserve">Changes in operating assets and liabilities </t>
  </si>
  <si>
    <t>A/P</t>
  </si>
  <si>
    <t>Net Cash from Operating Activities</t>
  </si>
  <si>
    <t>CF From Investing activities</t>
  </si>
  <si>
    <t>Proceeds from sale fo PPE</t>
  </si>
  <si>
    <t>Purchase of PPE</t>
  </si>
  <si>
    <t>Net cash provided by investing activities</t>
  </si>
  <si>
    <t>Cash Flow from Financing Activities</t>
  </si>
  <si>
    <t>Proceeds on credit line</t>
  </si>
  <si>
    <t>Proceeds from loans</t>
  </si>
  <si>
    <t>Payments on credit line</t>
  </si>
  <si>
    <t>Payments on loans</t>
  </si>
  <si>
    <t>Net cash used in financing activities</t>
  </si>
  <si>
    <t>Net decrease/increase in cash</t>
  </si>
  <si>
    <t>Cash at the beginning of the year</t>
  </si>
  <si>
    <t>Cash at the end of the year</t>
  </si>
  <si>
    <t>Total Debt+SE</t>
  </si>
  <si>
    <t>Purchases</t>
  </si>
  <si>
    <t>Swt Pot</t>
  </si>
  <si>
    <t>Pickles</t>
  </si>
  <si>
    <t>Inventory</t>
  </si>
  <si>
    <t>Accounts Payable</t>
  </si>
  <si>
    <t>Brown Trucking Income Statement</t>
  </si>
  <si>
    <t>Brown Trucking Cash Flow Statement</t>
  </si>
  <si>
    <t>Brown Trucking Balance Sheet</t>
  </si>
  <si>
    <t>Brown Packing Balance Sheet</t>
  </si>
  <si>
    <t>Brown Packing Income Statement</t>
  </si>
  <si>
    <t>Brown Packing 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</si>
</sst>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5" xfId="0" applyFont="1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1" fillId="0" borderId="16" xfId="0" applyFont="1" applyBorder="1"/>
    <xf numFmtId="0" fontId="0" fillId="0" borderId="16" xfId="0" applyBorder="1"/>
    <xf numFmtId="0" fontId="0" fillId="0" borderId="17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tabSelected="1" workbookViewId="0">
      <selection activeCell="B1" sqref="B1:H2"/>
    </sheetView>
  </sheetViews>
  <sheetFormatPr defaultRowHeight="14.4" x14ac:dyDescent="0.3"/>
  <cols>
    <col min="2" max="2" width="3.109375" customWidth="1"/>
    <col min="3" max="3" width="4.109375" customWidth="1"/>
    <col min="6" max="8" width="10.5546875" bestFit="1" customWidth="1"/>
  </cols>
  <sheetData>
    <row r="1" spans="2:8" x14ac:dyDescent="0.3">
      <c r="B1" s="34" t="s">
        <v>58</v>
      </c>
      <c r="C1" s="35"/>
      <c r="D1" s="35"/>
      <c r="E1" s="35"/>
      <c r="F1" s="35"/>
      <c r="G1" s="35"/>
      <c r="H1" s="35"/>
    </row>
    <row r="2" spans="2:8" ht="15" thickBot="1" x14ac:dyDescent="0.35">
      <c r="B2" s="36"/>
      <c r="C2" s="36"/>
      <c r="D2" s="36"/>
      <c r="E2" s="36"/>
      <c r="F2" s="36"/>
      <c r="G2" s="36"/>
      <c r="H2" s="36"/>
    </row>
    <row r="3" spans="2:8" x14ac:dyDescent="0.3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8" x14ac:dyDescent="0.3">
      <c r="B4" s="6" t="s">
        <v>0</v>
      </c>
      <c r="C4" s="7"/>
      <c r="D4" s="7"/>
      <c r="E4" s="8"/>
      <c r="F4" s="8"/>
      <c r="G4" s="18"/>
      <c r="H4" s="9"/>
    </row>
    <row r="5" spans="2:8" x14ac:dyDescent="0.3">
      <c r="B5" s="6"/>
      <c r="C5" s="7" t="s">
        <v>1</v>
      </c>
      <c r="D5" s="7"/>
      <c r="E5" s="8"/>
      <c r="F5" s="10">
        <v>25000</v>
      </c>
      <c r="G5" s="19">
        <v>20000</v>
      </c>
      <c r="H5" s="11">
        <v>15000</v>
      </c>
    </row>
    <row r="6" spans="2:8" x14ac:dyDescent="0.3">
      <c r="B6" s="6"/>
      <c r="C6" s="7" t="s">
        <v>2</v>
      </c>
      <c r="D6" s="7"/>
      <c r="E6" s="8"/>
      <c r="F6" s="10">
        <v>50000</v>
      </c>
      <c r="G6" s="19">
        <v>60000</v>
      </c>
      <c r="H6" s="11">
        <v>80000</v>
      </c>
    </row>
    <row r="7" spans="2:8" x14ac:dyDescent="0.3">
      <c r="B7" s="6"/>
      <c r="C7" s="7" t="s">
        <v>3</v>
      </c>
      <c r="D7" s="7"/>
      <c r="E7" s="8"/>
      <c r="F7" s="10">
        <v>30000</v>
      </c>
      <c r="G7" s="19">
        <v>40000</v>
      </c>
      <c r="H7" s="11">
        <v>65000</v>
      </c>
    </row>
    <row r="8" spans="2:8" x14ac:dyDescent="0.3">
      <c r="B8" s="6"/>
      <c r="C8" s="7"/>
      <c r="D8" s="7" t="s">
        <v>4</v>
      </c>
      <c r="E8" s="8"/>
      <c r="F8" s="10">
        <f>SUM(F5:F7)</f>
        <v>105000</v>
      </c>
      <c r="G8" s="19">
        <f t="shared" ref="G8:H8" si="0">SUM(G5:G7)</f>
        <v>120000</v>
      </c>
      <c r="H8" s="11">
        <f t="shared" si="0"/>
        <v>160000</v>
      </c>
    </row>
    <row r="9" spans="2:8" x14ac:dyDescent="0.3">
      <c r="B9" s="6" t="s">
        <v>5</v>
      </c>
      <c r="C9" s="7"/>
      <c r="D9" s="7"/>
      <c r="E9" s="8"/>
      <c r="F9" s="10">
        <v>2300000</v>
      </c>
      <c r="G9" s="19">
        <v>2300000</v>
      </c>
      <c r="H9" s="11">
        <v>2300000</v>
      </c>
    </row>
    <row r="10" spans="2:8" x14ac:dyDescent="0.3">
      <c r="B10" s="6" t="s">
        <v>6</v>
      </c>
      <c r="C10" s="7"/>
      <c r="D10" s="7"/>
      <c r="E10" s="8"/>
      <c r="F10" s="10">
        <v>-1200000</v>
      </c>
      <c r="G10" s="19">
        <v>-1500000</v>
      </c>
      <c r="H10" s="11">
        <v>-1800000</v>
      </c>
    </row>
    <row r="11" spans="2:8" x14ac:dyDescent="0.3">
      <c r="B11" s="6"/>
      <c r="C11" s="7" t="s">
        <v>7</v>
      </c>
      <c r="D11" s="7"/>
      <c r="E11" s="8"/>
      <c r="F11" s="10">
        <f>F8+F9+F10</f>
        <v>1205000</v>
      </c>
      <c r="G11" s="19">
        <f t="shared" ref="G11:H11" si="1">G8+G9+G10</f>
        <v>920000</v>
      </c>
      <c r="H11" s="11">
        <f t="shared" si="1"/>
        <v>660000</v>
      </c>
    </row>
    <row r="12" spans="2:8" x14ac:dyDescent="0.3">
      <c r="B12" s="6"/>
      <c r="C12" s="7"/>
      <c r="D12" s="7"/>
      <c r="E12" s="8"/>
      <c r="F12" s="10"/>
      <c r="G12" s="19"/>
      <c r="H12" s="11"/>
    </row>
    <row r="13" spans="2:8" x14ac:dyDescent="0.3">
      <c r="B13" s="6" t="s">
        <v>8</v>
      </c>
      <c r="C13" s="7"/>
      <c r="D13" s="7"/>
      <c r="E13" s="8"/>
      <c r="F13" s="10"/>
      <c r="G13" s="19"/>
      <c r="H13" s="11"/>
    </row>
    <row r="14" spans="2:8" x14ac:dyDescent="0.3">
      <c r="B14" s="6"/>
      <c r="C14" s="7" t="s">
        <v>9</v>
      </c>
      <c r="D14" s="7"/>
      <c r="E14" s="8"/>
      <c r="F14" s="10">
        <v>100000</v>
      </c>
      <c r="G14" s="19">
        <v>70000</v>
      </c>
      <c r="H14" s="11">
        <v>85000</v>
      </c>
    </row>
    <row r="15" spans="2:8" x14ac:dyDescent="0.3">
      <c r="B15" s="6"/>
      <c r="C15" s="7" t="s">
        <v>10</v>
      </c>
      <c r="D15" s="7"/>
      <c r="E15" s="8"/>
      <c r="F15" s="10">
        <v>60000</v>
      </c>
      <c r="G15" s="19">
        <v>70000</v>
      </c>
      <c r="H15" s="11">
        <v>80000</v>
      </c>
    </row>
    <row r="16" spans="2:8" x14ac:dyDescent="0.3">
      <c r="B16" s="6"/>
      <c r="C16" s="7" t="s">
        <v>11</v>
      </c>
      <c r="D16" s="7"/>
      <c r="E16" s="8"/>
      <c r="F16" s="10">
        <v>300000</v>
      </c>
      <c r="G16" s="19">
        <v>300000</v>
      </c>
      <c r="H16" s="11">
        <v>300000</v>
      </c>
    </row>
    <row r="17" spans="2:8" x14ac:dyDescent="0.3">
      <c r="B17" s="6"/>
      <c r="C17" s="7"/>
      <c r="D17" s="7" t="s">
        <v>4</v>
      </c>
      <c r="E17" s="8"/>
      <c r="F17" s="10">
        <f>SUM(F14:F16)</f>
        <v>460000</v>
      </c>
      <c r="G17" s="19">
        <f t="shared" ref="G17:H17" si="2">SUM(G14:G16)</f>
        <v>440000</v>
      </c>
      <c r="H17" s="11">
        <f t="shared" si="2"/>
        <v>465000</v>
      </c>
    </row>
    <row r="18" spans="2:8" x14ac:dyDescent="0.3">
      <c r="B18" s="6"/>
      <c r="C18" s="7"/>
      <c r="D18" s="7"/>
      <c r="E18" s="8"/>
      <c r="F18" s="10"/>
      <c r="G18" s="19"/>
      <c r="H18" s="11"/>
    </row>
    <row r="19" spans="2:8" x14ac:dyDescent="0.3">
      <c r="B19" s="6" t="s">
        <v>12</v>
      </c>
      <c r="C19" s="7"/>
      <c r="D19" s="7"/>
      <c r="E19" s="8"/>
      <c r="F19" s="10"/>
      <c r="G19" s="19"/>
      <c r="H19" s="11"/>
    </row>
    <row r="20" spans="2:8" x14ac:dyDescent="0.3">
      <c r="B20" s="6"/>
      <c r="C20" s="7" t="s">
        <v>13</v>
      </c>
      <c r="D20" s="7"/>
      <c r="E20" s="8"/>
      <c r="F20" s="10">
        <v>1000000</v>
      </c>
      <c r="G20" s="19">
        <v>700000</v>
      </c>
      <c r="H20" s="11">
        <v>400000</v>
      </c>
    </row>
    <row r="21" spans="2:8" x14ac:dyDescent="0.3">
      <c r="B21" s="6"/>
      <c r="C21" s="7"/>
      <c r="D21" s="7" t="s">
        <v>14</v>
      </c>
      <c r="E21" s="8"/>
      <c r="F21" s="10">
        <f>SUM(F20)</f>
        <v>1000000</v>
      </c>
      <c r="G21" s="19">
        <f t="shared" ref="G21:H21" si="3">SUM(G20)</f>
        <v>700000</v>
      </c>
      <c r="H21" s="11">
        <f t="shared" si="3"/>
        <v>400000</v>
      </c>
    </row>
    <row r="22" spans="2:8" x14ac:dyDescent="0.3">
      <c r="B22" s="6"/>
      <c r="C22" s="7"/>
      <c r="D22" s="7"/>
      <c r="E22" s="8"/>
      <c r="F22" s="10"/>
      <c r="G22" s="19"/>
      <c r="H22" s="11"/>
    </row>
    <row r="23" spans="2:8" x14ac:dyDescent="0.3">
      <c r="B23" s="6" t="s">
        <v>15</v>
      </c>
      <c r="C23" s="7"/>
      <c r="D23" s="7"/>
      <c r="E23" s="8"/>
      <c r="F23" s="10"/>
      <c r="G23" s="19"/>
      <c r="H23" s="11"/>
    </row>
    <row r="24" spans="2:8" x14ac:dyDescent="0.3">
      <c r="B24" s="6"/>
      <c r="C24" s="7" t="s">
        <v>16</v>
      </c>
      <c r="D24" s="7"/>
      <c r="E24" s="8"/>
      <c r="F24" s="10">
        <v>300000</v>
      </c>
      <c r="G24" s="19">
        <v>300000</v>
      </c>
      <c r="H24" s="11">
        <v>300000</v>
      </c>
    </row>
    <row r="25" spans="2:8" x14ac:dyDescent="0.3">
      <c r="B25" s="6"/>
      <c r="C25" s="7" t="s">
        <v>17</v>
      </c>
      <c r="D25" s="7"/>
      <c r="E25" s="8"/>
      <c r="F25" s="10">
        <v>-555000</v>
      </c>
      <c r="G25" s="19">
        <f>F25+'Brown Trucking IS '!G15</f>
        <v>-520000</v>
      </c>
      <c r="H25" s="11">
        <f>G25+'Brown Trucking IS '!H15</f>
        <v>-505000</v>
      </c>
    </row>
    <row r="26" spans="2:8" x14ac:dyDescent="0.3">
      <c r="B26" s="6"/>
      <c r="C26" s="7"/>
      <c r="D26" s="7"/>
      <c r="E26" s="8"/>
      <c r="F26" s="10"/>
      <c r="G26" s="19"/>
      <c r="H26" s="11"/>
    </row>
    <row r="27" spans="2:8" ht="15" thickBot="1" x14ac:dyDescent="0.35">
      <c r="B27" s="12"/>
      <c r="C27" s="13"/>
      <c r="D27" s="13" t="s">
        <v>50</v>
      </c>
      <c r="E27" s="14"/>
      <c r="F27" s="15">
        <f>F17+F21+F24+F25</f>
        <v>1205000</v>
      </c>
      <c r="G27" s="20">
        <f t="shared" ref="G27:H27" si="4">G17+G21+G24+G25</f>
        <v>920000</v>
      </c>
      <c r="H27" s="16">
        <f t="shared" si="4"/>
        <v>660000</v>
      </c>
    </row>
  </sheetData>
  <mergeCells count="1">
    <mergeCell ref="B1:H2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workbookViewId="0">
      <selection activeCell="L19" sqref="L19"/>
    </sheetView>
  </sheetViews>
  <sheetFormatPr defaultRowHeight="14.4" x14ac:dyDescent="0.3"/>
  <cols>
    <col min="2" max="2" width="4.6640625" customWidth="1"/>
    <col min="6" max="8" width="10.109375" bestFit="1" customWidth="1"/>
    <col min="10" max="10" width="9.88671875" bestFit="1" customWidth="1"/>
  </cols>
  <sheetData>
    <row r="1" spans="2:10" x14ac:dyDescent="0.3">
      <c r="B1" s="34" t="s">
        <v>56</v>
      </c>
      <c r="C1" s="35"/>
      <c r="D1" s="35"/>
      <c r="E1" s="35"/>
      <c r="F1" s="35"/>
      <c r="G1" s="35"/>
      <c r="H1" s="35"/>
    </row>
    <row r="2" spans="2:10" ht="15" thickBot="1" x14ac:dyDescent="0.35">
      <c r="B2" s="36"/>
      <c r="C2" s="36"/>
      <c r="D2" s="36"/>
      <c r="E2" s="36"/>
      <c r="F2" s="36"/>
      <c r="G2" s="36"/>
      <c r="H2" s="36"/>
    </row>
    <row r="3" spans="2:10" x14ac:dyDescent="0.3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10" x14ac:dyDescent="0.3">
      <c r="B4" s="6" t="s">
        <v>18</v>
      </c>
      <c r="C4" s="7"/>
      <c r="D4" s="7"/>
      <c r="E4" s="8"/>
      <c r="F4" s="10">
        <v>1500000</v>
      </c>
      <c r="G4" s="19">
        <v>1750000</v>
      </c>
      <c r="H4" s="11">
        <v>2000000</v>
      </c>
    </row>
    <row r="5" spans="2:10" x14ac:dyDescent="0.3">
      <c r="B5" s="6" t="s">
        <v>19</v>
      </c>
      <c r="C5" s="7"/>
      <c r="D5" s="7"/>
      <c r="E5" s="8"/>
      <c r="F5" s="10"/>
      <c r="G5" s="19"/>
      <c r="H5" s="11"/>
    </row>
    <row r="6" spans="2:10" x14ac:dyDescent="0.3">
      <c r="B6" s="6"/>
      <c r="C6" s="7" t="s">
        <v>20</v>
      </c>
      <c r="D6" s="7"/>
      <c r="E6" s="8"/>
      <c r="F6" s="10">
        <v>300000</v>
      </c>
      <c r="G6" s="19">
        <v>370000</v>
      </c>
      <c r="H6" s="11">
        <v>425000</v>
      </c>
      <c r="J6" s="1"/>
    </row>
    <row r="7" spans="2:10" x14ac:dyDescent="0.3">
      <c r="B7" s="6"/>
      <c r="C7" s="7" t="s">
        <v>21</v>
      </c>
      <c r="D7" s="7"/>
      <c r="E7" s="8"/>
      <c r="F7" s="10">
        <v>500000</v>
      </c>
      <c r="G7" s="19">
        <v>590000</v>
      </c>
      <c r="H7" s="11">
        <v>670000</v>
      </c>
      <c r="J7" s="1"/>
    </row>
    <row r="8" spans="2:10" x14ac:dyDescent="0.3">
      <c r="B8" s="6"/>
      <c r="C8" s="7" t="s">
        <v>22</v>
      </c>
      <c r="D8" s="7"/>
      <c r="E8" s="8"/>
      <c r="F8" s="10">
        <v>70000</v>
      </c>
      <c r="G8" s="19">
        <v>95000</v>
      </c>
      <c r="H8" s="11">
        <v>140000</v>
      </c>
      <c r="J8" s="1"/>
    </row>
    <row r="9" spans="2:10" x14ac:dyDescent="0.3">
      <c r="B9" s="6"/>
      <c r="C9" s="7"/>
      <c r="D9" s="7" t="s">
        <v>23</v>
      </c>
      <c r="E9" s="8"/>
      <c r="F9" s="10">
        <f>SUM(F6:F8)</f>
        <v>870000</v>
      </c>
      <c r="G9" s="19">
        <f t="shared" ref="G9:H9" si="0">SUM(G6:G8)</f>
        <v>1055000</v>
      </c>
      <c r="H9" s="11">
        <f t="shared" si="0"/>
        <v>1235000</v>
      </c>
      <c r="J9" s="1"/>
    </row>
    <row r="10" spans="2:10" x14ac:dyDescent="0.3">
      <c r="B10" s="6" t="s">
        <v>24</v>
      </c>
      <c r="C10" s="7"/>
      <c r="D10" s="7"/>
      <c r="E10" s="8"/>
      <c r="F10" s="10">
        <f>F4-F9</f>
        <v>630000</v>
      </c>
      <c r="G10" s="19">
        <f t="shared" ref="G10:H10" si="1">G4-G9</f>
        <v>695000</v>
      </c>
      <c r="H10" s="11">
        <f t="shared" si="1"/>
        <v>765000</v>
      </c>
      <c r="J10" s="1"/>
    </row>
    <row r="11" spans="2:10" x14ac:dyDescent="0.3">
      <c r="B11" s="6" t="s">
        <v>25</v>
      </c>
      <c r="C11" s="7"/>
      <c r="D11" s="7"/>
      <c r="E11" s="8"/>
      <c r="F11" s="10">
        <v>350000</v>
      </c>
      <c r="G11" s="19">
        <v>360000</v>
      </c>
      <c r="H11" s="11">
        <v>450000</v>
      </c>
      <c r="J11" s="1"/>
    </row>
    <row r="12" spans="2:10" x14ac:dyDescent="0.3">
      <c r="B12" s="6" t="s">
        <v>26</v>
      </c>
      <c r="C12" s="7"/>
      <c r="D12" s="7"/>
      <c r="E12" s="8"/>
      <c r="F12" s="10">
        <v>300000</v>
      </c>
      <c r="G12" s="19">
        <v>300000</v>
      </c>
      <c r="H12" s="11">
        <v>300000</v>
      </c>
      <c r="J12" s="1"/>
    </row>
    <row r="13" spans="2:10" x14ac:dyDescent="0.3">
      <c r="B13" s="6" t="s">
        <v>27</v>
      </c>
      <c r="C13" s="7"/>
      <c r="D13" s="7"/>
      <c r="E13" s="8"/>
      <c r="F13" s="10">
        <f>F10-F11-F12</f>
        <v>-20000</v>
      </c>
      <c r="G13" s="19">
        <f>G10-G11-G12</f>
        <v>35000</v>
      </c>
      <c r="H13" s="11">
        <f>H10-H11-H12</f>
        <v>15000</v>
      </c>
      <c r="J13" s="1"/>
    </row>
    <row r="14" spans="2:10" x14ac:dyDescent="0.3">
      <c r="B14" s="6" t="s">
        <v>28</v>
      </c>
      <c r="C14" s="7"/>
      <c r="D14" s="7"/>
      <c r="E14" s="8"/>
      <c r="F14" s="10">
        <v>0</v>
      </c>
      <c r="G14" s="19">
        <v>0</v>
      </c>
      <c r="H14" s="11">
        <v>0</v>
      </c>
      <c r="J14" s="1"/>
    </row>
    <row r="15" spans="2:10" ht="15" thickBot="1" x14ac:dyDescent="0.35">
      <c r="B15" s="12" t="s">
        <v>29</v>
      </c>
      <c r="C15" s="13"/>
      <c r="D15" s="13"/>
      <c r="E15" s="14"/>
      <c r="F15" s="15">
        <f>SUM(F13+F14)</f>
        <v>-20000</v>
      </c>
      <c r="G15" s="20">
        <f>SUM(G13+G14)</f>
        <v>35000</v>
      </c>
      <c r="H15" s="16">
        <f>SUM(H13+H14)</f>
        <v>15000</v>
      </c>
      <c r="J15" s="1"/>
    </row>
    <row r="16" spans="2:10" x14ac:dyDescent="0.3">
      <c r="F16" s="1"/>
      <c r="G16" s="1"/>
      <c r="H16" s="1"/>
    </row>
    <row r="19" spans="6:6" x14ac:dyDescent="0.3">
      <c r="F19" s="1"/>
    </row>
  </sheetData>
  <mergeCells count="1">
    <mergeCell ref="B1:H2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workbookViewId="0">
      <selection activeCell="L14" sqref="L14"/>
    </sheetView>
  </sheetViews>
  <sheetFormatPr defaultRowHeight="14.4" x14ac:dyDescent="0.3"/>
  <cols>
    <col min="2" max="2" width="5.33203125" customWidth="1"/>
    <col min="3" max="3" width="5" customWidth="1"/>
    <col min="7" max="7" width="17.6640625" customWidth="1"/>
  </cols>
  <sheetData>
    <row r="1" spans="2:10" x14ac:dyDescent="0.3">
      <c r="B1" s="34" t="s">
        <v>57</v>
      </c>
      <c r="C1" s="37"/>
      <c r="D1" s="37"/>
      <c r="E1" s="37"/>
      <c r="F1" s="37"/>
      <c r="G1" s="37"/>
      <c r="H1" s="37"/>
      <c r="I1" s="37"/>
      <c r="J1" s="37"/>
    </row>
    <row r="2" spans="2:10" ht="15" thickBot="1" x14ac:dyDescent="0.35">
      <c r="B2" s="38"/>
      <c r="C2" s="38"/>
      <c r="D2" s="38"/>
      <c r="E2" s="38"/>
      <c r="F2" s="38"/>
      <c r="G2" s="38"/>
      <c r="H2" s="38"/>
      <c r="I2" s="38"/>
      <c r="J2" s="38"/>
    </row>
    <row r="3" spans="2:10" x14ac:dyDescent="0.3">
      <c r="B3" s="2"/>
      <c r="C3" s="3"/>
      <c r="D3" s="3"/>
      <c r="E3" s="3"/>
      <c r="F3" s="3"/>
      <c r="G3" s="3"/>
      <c r="H3" s="4">
        <v>2016</v>
      </c>
      <c r="I3" s="17">
        <v>2017</v>
      </c>
      <c r="J3" s="5">
        <v>2018</v>
      </c>
    </row>
    <row r="4" spans="2:10" x14ac:dyDescent="0.3">
      <c r="B4" s="6" t="s">
        <v>30</v>
      </c>
      <c r="C4" s="7"/>
      <c r="D4" s="7"/>
      <c r="E4" s="7"/>
      <c r="F4" s="8"/>
      <c r="G4" s="8"/>
      <c r="H4" s="7"/>
      <c r="I4" s="23"/>
      <c r="J4" s="21"/>
    </row>
    <row r="5" spans="2:10" x14ac:dyDescent="0.3">
      <c r="B5" s="6"/>
      <c r="C5" s="7" t="s">
        <v>31</v>
      </c>
      <c r="D5" s="7"/>
      <c r="E5" s="7"/>
      <c r="F5" s="8"/>
      <c r="G5" s="8"/>
      <c r="H5" s="8">
        <f>'Brown Trucking IS '!F13</f>
        <v>-20000</v>
      </c>
      <c r="I5" s="18">
        <f>'Brown Trucking IS '!G13</f>
        <v>35000</v>
      </c>
      <c r="J5" s="9">
        <f>'Brown Trucking IS '!H13</f>
        <v>15000</v>
      </c>
    </row>
    <row r="6" spans="2:10" x14ac:dyDescent="0.3">
      <c r="B6" s="6"/>
      <c r="C6" s="7" t="s">
        <v>32</v>
      </c>
      <c r="D6" s="7"/>
      <c r="E6" s="7"/>
      <c r="F6" s="8"/>
      <c r="G6" s="8"/>
      <c r="H6" s="8"/>
      <c r="I6" s="18"/>
      <c r="J6" s="9"/>
    </row>
    <row r="7" spans="2:10" x14ac:dyDescent="0.3">
      <c r="B7" s="6"/>
      <c r="C7" s="7"/>
      <c r="D7" s="7" t="s">
        <v>26</v>
      </c>
      <c r="E7" s="7"/>
      <c r="F7" s="8"/>
      <c r="G7" s="8"/>
      <c r="H7" s="8">
        <f>'Brown Trucking IS '!F12</f>
        <v>300000</v>
      </c>
      <c r="I7" s="18">
        <f>'Brown Trucking IS '!G12</f>
        <v>300000</v>
      </c>
      <c r="J7" s="9">
        <f>'Brown Trucking IS '!H12</f>
        <v>300000</v>
      </c>
    </row>
    <row r="8" spans="2:10" x14ac:dyDescent="0.3">
      <c r="B8" s="6"/>
      <c r="C8" s="7"/>
      <c r="D8" s="7" t="s">
        <v>33</v>
      </c>
      <c r="E8" s="7"/>
      <c r="F8" s="8"/>
      <c r="G8" s="8"/>
      <c r="H8" s="8">
        <v>0</v>
      </c>
      <c r="I8" s="18">
        <v>0</v>
      </c>
      <c r="J8" s="9">
        <v>0</v>
      </c>
    </row>
    <row r="9" spans="2:10" x14ac:dyDescent="0.3">
      <c r="B9" s="6"/>
      <c r="C9" s="7" t="s">
        <v>34</v>
      </c>
      <c r="D9" s="7"/>
      <c r="E9" s="7"/>
      <c r="F9" s="8"/>
      <c r="G9" s="8"/>
      <c r="H9" s="8"/>
      <c r="I9" s="18"/>
      <c r="J9" s="9"/>
    </row>
    <row r="10" spans="2:10" x14ac:dyDescent="0.3">
      <c r="B10" s="6"/>
      <c r="C10" s="7"/>
      <c r="D10" s="7" t="s">
        <v>2</v>
      </c>
      <c r="E10" s="7"/>
      <c r="F10" s="8"/>
      <c r="G10" s="8"/>
      <c r="H10" s="8">
        <v>0</v>
      </c>
      <c r="I10" s="18">
        <f>'Brown Trucking BS '!F6-'Brown Trucking BS '!G6</f>
        <v>-10000</v>
      </c>
      <c r="J10" s="9">
        <f>'Brown Trucking BS '!G6-'Brown Trucking BS '!H6</f>
        <v>-20000</v>
      </c>
    </row>
    <row r="11" spans="2:10" x14ac:dyDescent="0.3">
      <c r="B11" s="6"/>
      <c r="C11" s="7"/>
      <c r="D11" s="7" t="s">
        <v>3</v>
      </c>
      <c r="E11" s="7"/>
      <c r="F11" s="8"/>
      <c r="G11" s="8"/>
      <c r="H11" s="8">
        <v>0</v>
      </c>
      <c r="I11" s="18">
        <f>'Brown Trucking BS '!F7-'Brown Trucking BS '!G7</f>
        <v>-10000</v>
      </c>
      <c r="J11" s="9">
        <f>'Brown Trucking BS '!G7-'Brown Trucking BS '!H7</f>
        <v>-25000</v>
      </c>
    </row>
    <row r="12" spans="2:10" x14ac:dyDescent="0.3">
      <c r="B12" s="6"/>
      <c r="C12" s="7"/>
      <c r="D12" s="7" t="s">
        <v>35</v>
      </c>
      <c r="E12" s="7"/>
      <c r="F12" s="8"/>
      <c r="G12" s="8"/>
      <c r="H12" s="8">
        <v>0</v>
      </c>
      <c r="I12" s="18">
        <f>'Brown Trucking BS '!G15-'Brown Trucking BS '!F15</f>
        <v>10000</v>
      </c>
      <c r="J12" s="9">
        <f>'Brown Trucking BS '!H15-'Brown Trucking BS '!G15</f>
        <v>10000</v>
      </c>
    </row>
    <row r="13" spans="2:10" x14ac:dyDescent="0.3">
      <c r="B13" s="6"/>
      <c r="C13" s="7"/>
      <c r="D13" s="7"/>
      <c r="E13" s="7" t="s">
        <v>36</v>
      </c>
      <c r="F13" s="8"/>
      <c r="G13" s="8"/>
      <c r="H13" s="8">
        <f>H5+H7+H8+H10+H11+H12</f>
        <v>280000</v>
      </c>
      <c r="I13" s="18">
        <f t="shared" ref="I13:J13" si="0">I5+I7+I8+I10+I11+I12</f>
        <v>325000</v>
      </c>
      <c r="J13" s="9">
        <f t="shared" si="0"/>
        <v>280000</v>
      </c>
    </row>
    <row r="14" spans="2:10" x14ac:dyDescent="0.3">
      <c r="B14" s="6"/>
      <c r="C14" s="7"/>
      <c r="D14" s="7"/>
      <c r="E14" s="7"/>
      <c r="F14" s="8"/>
      <c r="G14" s="8"/>
      <c r="H14" s="8"/>
      <c r="I14" s="18"/>
      <c r="J14" s="9"/>
    </row>
    <row r="15" spans="2:10" x14ac:dyDescent="0.3">
      <c r="B15" s="6" t="s">
        <v>37</v>
      </c>
      <c r="C15" s="7"/>
      <c r="D15" s="7"/>
      <c r="E15" s="7"/>
      <c r="F15" s="8"/>
      <c r="G15" s="8"/>
      <c r="H15" s="8"/>
      <c r="I15" s="18"/>
      <c r="J15" s="9"/>
    </row>
    <row r="16" spans="2:10" x14ac:dyDescent="0.3">
      <c r="B16" s="6"/>
      <c r="C16" s="7" t="s">
        <v>38</v>
      </c>
      <c r="D16" s="7"/>
      <c r="E16" s="7"/>
      <c r="F16" s="8"/>
      <c r="G16" s="8"/>
      <c r="H16" s="8">
        <v>0</v>
      </c>
      <c r="I16" s="18">
        <v>0</v>
      </c>
      <c r="J16" s="9">
        <v>0</v>
      </c>
    </row>
    <row r="17" spans="2:10" x14ac:dyDescent="0.3">
      <c r="B17" s="6"/>
      <c r="C17" s="7" t="s">
        <v>39</v>
      </c>
      <c r="D17" s="7"/>
      <c r="E17" s="7"/>
      <c r="F17" s="8"/>
      <c r="G17" s="8"/>
      <c r="H17" s="8">
        <v>0</v>
      </c>
      <c r="I17" s="18">
        <v>0</v>
      </c>
      <c r="J17" s="9">
        <v>0</v>
      </c>
    </row>
    <row r="18" spans="2:10" x14ac:dyDescent="0.3">
      <c r="B18" s="6"/>
      <c r="C18" s="7"/>
      <c r="D18" s="7" t="s">
        <v>40</v>
      </c>
      <c r="E18" s="7"/>
      <c r="F18" s="8"/>
      <c r="G18" s="8"/>
      <c r="H18" s="8">
        <f>SUM(H16:H17)</f>
        <v>0</v>
      </c>
      <c r="I18" s="18">
        <f t="shared" ref="I18:J18" si="1">SUM(I16:I17)</f>
        <v>0</v>
      </c>
      <c r="J18" s="9">
        <f t="shared" si="1"/>
        <v>0</v>
      </c>
    </row>
    <row r="19" spans="2:10" x14ac:dyDescent="0.3">
      <c r="B19" s="6"/>
      <c r="C19" s="7"/>
      <c r="D19" s="7"/>
      <c r="E19" s="7"/>
      <c r="F19" s="8"/>
      <c r="G19" s="8"/>
      <c r="H19" s="8"/>
      <c r="I19" s="18"/>
      <c r="J19" s="9"/>
    </row>
    <row r="20" spans="2:10" x14ac:dyDescent="0.3">
      <c r="B20" s="6" t="s">
        <v>41</v>
      </c>
      <c r="C20" s="7"/>
      <c r="D20" s="7"/>
      <c r="E20" s="7"/>
      <c r="F20" s="8"/>
      <c r="G20" s="8"/>
      <c r="H20" s="8"/>
      <c r="I20" s="18"/>
      <c r="J20" s="9"/>
    </row>
    <row r="21" spans="2:10" x14ac:dyDescent="0.3">
      <c r="B21" s="6"/>
      <c r="C21" s="7" t="s">
        <v>42</v>
      </c>
      <c r="D21" s="7"/>
      <c r="E21" s="7"/>
      <c r="F21" s="8"/>
      <c r="G21" s="8"/>
      <c r="H21" s="8">
        <v>0</v>
      </c>
      <c r="I21" s="18">
        <v>0</v>
      </c>
      <c r="J21" s="9">
        <v>15000</v>
      </c>
    </row>
    <row r="22" spans="2:10" x14ac:dyDescent="0.3">
      <c r="B22" s="6"/>
      <c r="C22" s="7" t="s">
        <v>43</v>
      </c>
      <c r="D22" s="7"/>
      <c r="E22" s="7"/>
      <c r="F22" s="8"/>
      <c r="G22" s="8"/>
      <c r="H22" s="8"/>
      <c r="I22" s="18"/>
      <c r="J22" s="9"/>
    </row>
    <row r="23" spans="2:10" x14ac:dyDescent="0.3">
      <c r="B23" s="6"/>
      <c r="C23" s="7" t="s">
        <v>44</v>
      </c>
      <c r="D23" s="7"/>
      <c r="E23" s="7"/>
      <c r="F23" s="8"/>
      <c r="G23" s="8"/>
      <c r="H23" s="8"/>
      <c r="I23" s="18">
        <v>-30000</v>
      </c>
      <c r="J23" s="9"/>
    </row>
    <row r="24" spans="2:10" x14ac:dyDescent="0.3">
      <c r="B24" s="6"/>
      <c r="C24" s="7" t="s">
        <v>45</v>
      </c>
      <c r="D24" s="7"/>
      <c r="E24" s="7"/>
      <c r="F24" s="8"/>
      <c r="G24" s="8"/>
      <c r="H24" s="8">
        <v>-300000</v>
      </c>
      <c r="I24" s="18">
        <v>-300000</v>
      </c>
      <c r="J24" s="9">
        <v>-300000</v>
      </c>
    </row>
    <row r="25" spans="2:10" x14ac:dyDescent="0.3">
      <c r="B25" s="6"/>
      <c r="C25" s="7"/>
      <c r="D25" s="7" t="s">
        <v>46</v>
      </c>
      <c r="E25" s="7"/>
      <c r="F25" s="8"/>
      <c r="G25" s="8"/>
      <c r="H25" s="8">
        <f>SUM(H21:H24)</f>
        <v>-300000</v>
      </c>
      <c r="I25" s="18">
        <f t="shared" ref="I25:J25" si="2">SUM(I21:I24)</f>
        <v>-330000</v>
      </c>
      <c r="J25" s="9">
        <f t="shared" si="2"/>
        <v>-285000</v>
      </c>
    </row>
    <row r="26" spans="2:10" ht="15" thickBot="1" x14ac:dyDescent="0.35">
      <c r="B26" s="6"/>
      <c r="C26" s="7"/>
      <c r="D26" s="7"/>
      <c r="E26" s="7"/>
      <c r="F26" s="8"/>
      <c r="G26" s="8"/>
      <c r="H26" s="8"/>
      <c r="I26" s="18"/>
      <c r="J26" s="9"/>
    </row>
    <row r="27" spans="2:10" ht="15" thickTop="1" x14ac:dyDescent="0.3">
      <c r="B27" s="25" t="s">
        <v>47</v>
      </c>
      <c r="C27" s="26"/>
      <c r="D27" s="26"/>
      <c r="E27" s="26"/>
      <c r="F27" s="27"/>
      <c r="G27" s="27"/>
      <c r="H27" s="27">
        <f>H13+H18+H25</f>
        <v>-20000</v>
      </c>
      <c r="I27" s="28">
        <f t="shared" ref="I27:J27" si="3">I13+I18+I25</f>
        <v>-5000</v>
      </c>
      <c r="J27" s="29">
        <f t="shared" si="3"/>
        <v>-5000</v>
      </c>
    </row>
    <row r="28" spans="2:10" x14ac:dyDescent="0.3">
      <c r="B28" s="6" t="s">
        <v>48</v>
      </c>
      <c r="C28" s="7"/>
      <c r="D28" s="7"/>
      <c r="E28" s="7"/>
      <c r="F28" s="8"/>
      <c r="G28" s="8"/>
      <c r="H28" s="8">
        <v>45000</v>
      </c>
      <c r="I28" s="18">
        <f>H29</f>
        <v>25000</v>
      </c>
      <c r="J28" s="9">
        <f>I29</f>
        <v>20000</v>
      </c>
    </row>
    <row r="29" spans="2:10" ht="15" thickBot="1" x14ac:dyDescent="0.35">
      <c r="B29" s="12" t="s">
        <v>49</v>
      </c>
      <c r="C29" s="13"/>
      <c r="D29" s="13"/>
      <c r="E29" s="13"/>
      <c r="F29" s="14"/>
      <c r="G29" s="14"/>
      <c r="H29" s="14">
        <f>H28+H27</f>
        <v>25000</v>
      </c>
      <c r="I29" s="24">
        <f>I28+I27</f>
        <v>20000</v>
      </c>
      <c r="J29" s="22">
        <f>J28+J27</f>
        <v>15000</v>
      </c>
    </row>
  </sheetData>
  <mergeCells count="1">
    <mergeCell ref="B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workbookViewId="0">
      <selection activeCell="K17" sqref="K17"/>
    </sheetView>
  </sheetViews>
  <sheetFormatPr defaultRowHeight="14.4" x14ac:dyDescent="0.3"/>
  <cols>
    <col min="2" max="2" width="3.6640625" customWidth="1"/>
    <col min="3" max="3" width="3.88671875" customWidth="1"/>
    <col min="6" max="6" width="10.88671875" bestFit="1" customWidth="1"/>
    <col min="7" max="8" width="10.5546875" bestFit="1" customWidth="1"/>
  </cols>
  <sheetData>
    <row r="1" spans="2:8" x14ac:dyDescent="0.3">
      <c r="B1" s="34" t="s">
        <v>59</v>
      </c>
      <c r="C1" s="35"/>
      <c r="D1" s="35"/>
      <c r="E1" s="35"/>
      <c r="F1" s="35"/>
      <c r="G1" s="35"/>
      <c r="H1" s="35"/>
    </row>
    <row r="2" spans="2:8" ht="15" thickBot="1" x14ac:dyDescent="0.35">
      <c r="B2" s="36"/>
      <c r="C2" s="36"/>
      <c r="D2" s="36"/>
      <c r="E2" s="36"/>
      <c r="F2" s="36"/>
      <c r="G2" s="36"/>
      <c r="H2" s="36"/>
    </row>
    <row r="3" spans="2:8" x14ac:dyDescent="0.3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8" x14ac:dyDescent="0.3">
      <c r="B4" s="6" t="s">
        <v>0</v>
      </c>
      <c r="C4" s="7"/>
      <c r="D4" s="7"/>
      <c r="E4" s="7"/>
      <c r="F4" s="8"/>
      <c r="G4" s="18"/>
      <c r="H4" s="9"/>
    </row>
    <row r="5" spans="2:8" x14ac:dyDescent="0.3">
      <c r="B5" s="6"/>
      <c r="C5" s="7" t="s">
        <v>1</v>
      </c>
      <c r="D5" s="7"/>
      <c r="E5" s="7"/>
      <c r="F5" s="10">
        <v>100000</v>
      </c>
      <c r="G5" s="19">
        <v>75000</v>
      </c>
      <c r="H5" s="11">
        <v>40000</v>
      </c>
    </row>
    <row r="6" spans="2:8" x14ac:dyDescent="0.3">
      <c r="B6" s="6"/>
      <c r="C6" s="7" t="s">
        <v>2</v>
      </c>
      <c r="D6" s="7"/>
      <c r="E6" s="7"/>
      <c r="F6" s="10">
        <v>460000</v>
      </c>
      <c r="G6" s="19">
        <v>400000</v>
      </c>
      <c r="H6" s="11">
        <v>420000</v>
      </c>
    </row>
    <row r="7" spans="2:8" x14ac:dyDescent="0.3">
      <c r="B7" s="6"/>
      <c r="C7" s="7" t="s">
        <v>54</v>
      </c>
      <c r="D7" s="7"/>
      <c r="E7" s="7"/>
      <c r="F7" s="10">
        <v>600000</v>
      </c>
      <c r="G7" s="19">
        <v>520000</v>
      </c>
      <c r="H7" s="11">
        <v>500000</v>
      </c>
    </row>
    <row r="8" spans="2:8" x14ac:dyDescent="0.3">
      <c r="B8" s="6"/>
      <c r="C8" s="7"/>
      <c r="D8" s="7" t="s">
        <v>4</v>
      </c>
      <c r="E8" s="7"/>
      <c r="F8" s="10">
        <f>SUM(F5:F7)</f>
        <v>1160000</v>
      </c>
      <c r="G8" s="19">
        <f t="shared" ref="G8:H8" si="0">SUM(G5:G7)</f>
        <v>995000</v>
      </c>
      <c r="H8" s="11">
        <f t="shared" si="0"/>
        <v>960000</v>
      </c>
    </row>
    <row r="9" spans="2:8" x14ac:dyDescent="0.3">
      <c r="B9" s="6" t="s">
        <v>5</v>
      </c>
      <c r="C9" s="7"/>
      <c r="D9" s="7"/>
      <c r="E9" s="7"/>
      <c r="F9" s="10">
        <v>8000000</v>
      </c>
      <c r="G9" s="19">
        <v>8000000</v>
      </c>
      <c r="H9" s="11">
        <v>8000000</v>
      </c>
    </row>
    <row r="10" spans="2:8" x14ac:dyDescent="0.3">
      <c r="B10" s="6" t="s">
        <v>6</v>
      </c>
      <c r="C10" s="7"/>
      <c r="D10" s="7"/>
      <c r="E10" s="7"/>
      <c r="F10" s="10">
        <v>-2000000</v>
      </c>
      <c r="G10" s="19">
        <v>-2400000</v>
      </c>
      <c r="H10" s="11">
        <v>-2800000</v>
      </c>
    </row>
    <row r="11" spans="2:8" x14ac:dyDescent="0.3">
      <c r="B11" s="6"/>
      <c r="C11" s="7" t="s">
        <v>7</v>
      </c>
      <c r="D11" s="7"/>
      <c r="E11" s="7"/>
      <c r="F11" s="10">
        <f>SUM(F8+F9+F10)</f>
        <v>7160000</v>
      </c>
      <c r="G11" s="19">
        <f t="shared" ref="G11:H11" si="1">SUM(G8+G9+G10)</f>
        <v>6595000</v>
      </c>
      <c r="H11" s="11">
        <f t="shared" si="1"/>
        <v>6160000</v>
      </c>
    </row>
    <row r="12" spans="2:8" x14ac:dyDescent="0.3">
      <c r="B12" s="6"/>
      <c r="C12" s="7"/>
      <c r="D12" s="7"/>
      <c r="E12" s="7"/>
      <c r="F12" s="10"/>
      <c r="G12" s="19"/>
      <c r="H12" s="11"/>
    </row>
    <row r="13" spans="2:8" x14ac:dyDescent="0.3">
      <c r="B13" s="6" t="s">
        <v>8</v>
      </c>
      <c r="C13" s="7"/>
      <c r="D13" s="7"/>
      <c r="E13" s="7"/>
      <c r="F13" s="10"/>
      <c r="G13" s="19"/>
      <c r="H13" s="11"/>
    </row>
    <row r="14" spans="2:8" x14ac:dyDescent="0.3">
      <c r="B14" s="6"/>
      <c r="C14" s="7" t="s">
        <v>9</v>
      </c>
      <c r="D14" s="7"/>
      <c r="E14" s="7"/>
      <c r="F14" s="10">
        <v>460000</v>
      </c>
      <c r="G14" s="19">
        <v>100000</v>
      </c>
      <c r="H14" s="11">
        <v>30000</v>
      </c>
    </row>
    <row r="15" spans="2:8" x14ac:dyDescent="0.3">
      <c r="B15" s="6"/>
      <c r="C15" s="7" t="s">
        <v>10</v>
      </c>
      <c r="D15" s="7"/>
      <c r="E15" s="7"/>
      <c r="F15" s="10">
        <v>200000</v>
      </c>
      <c r="G15" s="19">
        <v>175000</v>
      </c>
      <c r="H15" s="11">
        <v>200000</v>
      </c>
    </row>
    <row r="16" spans="2:8" x14ac:dyDescent="0.3">
      <c r="B16" s="6"/>
      <c r="C16" s="7" t="s">
        <v>11</v>
      </c>
      <c r="D16" s="7"/>
      <c r="E16" s="7"/>
      <c r="F16" s="10">
        <v>400000</v>
      </c>
      <c r="G16" s="19">
        <v>400000</v>
      </c>
      <c r="H16" s="11">
        <v>400000</v>
      </c>
    </row>
    <row r="17" spans="2:8" x14ac:dyDescent="0.3">
      <c r="B17" s="6"/>
      <c r="C17" s="7"/>
      <c r="D17" s="7" t="s">
        <v>4</v>
      </c>
      <c r="E17" s="7"/>
      <c r="F17" s="10">
        <f>SUM(F14:F16)</f>
        <v>1060000</v>
      </c>
      <c r="G17" s="19">
        <f t="shared" ref="G17:H17" si="2">SUM(G14:G16)</f>
        <v>675000</v>
      </c>
      <c r="H17" s="11">
        <f t="shared" si="2"/>
        <v>630000</v>
      </c>
    </row>
    <row r="18" spans="2:8" x14ac:dyDescent="0.3">
      <c r="B18" s="6"/>
      <c r="C18" s="7"/>
      <c r="D18" s="7"/>
      <c r="E18" s="7"/>
      <c r="F18" s="10"/>
      <c r="G18" s="19"/>
      <c r="H18" s="11"/>
    </row>
    <row r="19" spans="2:8" x14ac:dyDescent="0.3">
      <c r="B19" s="6" t="s">
        <v>12</v>
      </c>
      <c r="C19" s="7"/>
      <c r="D19" s="7"/>
      <c r="E19" s="7"/>
      <c r="F19" s="10"/>
      <c r="G19" s="19"/>
      <c r="H19" s="11"/>
    </row>
    <row r="20" spans="2:8" x14ac:dyDescent="0.3">
      <c r="B20" s="6"/>
      <c r="C20" s="7" t="s">
        <v>13</v>
      </c>
      <c r="D20" s="7"/>
      <c r="E20" s="7"/>
      <c r="F20" s="10">
        <v>3500000</v>
      </c>
      <c r="G20" s="19">
        <f>F21-F16</f>
        <v>3100000</v>
      </c>
      <c r="H20" s="11">
        <f>G21-G16</f>
        <v>2700000</v>
      </c>
    </row>
    <row r="21" spans="2:8" x14ac:dyDescent="0.3">
      <c r="B21" s="6"/>
      <c r="C21" s="7"/>
      <c r="D21" s="7" t="s">
        <v>14</v>
      </c>
      <c r="E21" s="7"/>
      <c r="F21" s="10">
        <f>F20</f>
        <v>3500000</v>
      </c>
      <c r="G21" s="19">
        <f t="shared" ref="G21:H21" si="3">G20</f>
        <v>3100000</v>
      </c>
      <c r="H21" s="11">
        <f t="shared" si="3"/>
        <v>2700000</v>
      </c>
    </row>
    <row r="22" spans="2:8" x14ac:dyDescent="0.3">
      <c r="B22" s="6"/>
      <c r="C22" s="7"/>
      <c r="D22" s="7"/>
      <c r="E22" s="7"/>
      <c r="F22" s="10"/>
      <c r="G22" s="19"/>
      <c r="H22" s="11"/>
    </row>
    <row r="23" spans="2:8" x14ac:dyDescent="0.3">
      <c r="B23" s="6" t="s">
        <v>15</v>
      </c>
      <c r="C23" s="7"/>
      <c r="D23" s="7"/>
      <c r="E23" s="7"/>
      <c r="F23" s="10"/>
      <c r="G23" s="19"/>
      <c r="H23" s="11"/>
    </row>
    <row r="24" spans="2:8" x14ac:dyDescent="0.3">
      <c r="B24" s="6"/>
      <c r="C24" s="7" t="s">
        <v>16</v>
      </c>
      <c r="D24" s="7"/>
      <c r="E24" s="7"/>
      <c r="F24" s="10">
        <v>500000</v>
      </c>
      <c r="G24" s="19">
        <v>500000</v>
      </c>
      <c r="H24" s="11">
        <v>500000</v>
      </c>
    </row>
    <row r="25" spans="2:8" x14ac:dyDescent="0.3">
      <c r="B25" s="6"/>
      <c r="C25" s="7" t="s">
        <v>17</v>
      </c>
      <c r="D25" s="7"/>
      <c r="E25" s="7"/>
      <c r="F25" s="10">
        <v>2100000</v>
      </c>
      <c r="G25" s="19">
        <f>F25+'Brown Packing IS  (2)'!G16</f>
        <v>2320000</v>
      </c>
      <c r="H25" s="11">
        <f>G25+'Brown Packing IS  (2)'!H16</f>
        <v>2330000</v>
      </c>
    </row>
    <row r="26" spans="2:8" x14ac:dyDescent="0.3">
      <c r="B26" s="6"/>
      <c r="C26" s="7"/>
      <c r="D26" s="7"/>
      <c r="E26" s="7"/>
      <c r="F26" s="10"/>
      <c r="G26" s="19"/>
      <c r="H26" s="11"/>
    </row>
    <row r="27" spans="2:8" ht="15" thickBot="1" x14ac:dyDescent="0.35">
      <c r="B27" s="12"/>
      <c r="C27" s="13"/>
      <c r="D27" s="13" t="s">
        <v>50</v>
      </c>
      <c r="E27" s="13"/>
      <c r="F27" s="15">
        <f>F25+F24+F21+F17</f>
        <v>7160000</v>
      </c>
      <c r="G27" s="20">
        <f t="shared" ref="G27:H27" si="4">G25+G24+G21+G17</f>
        <v>6595000</v>
      </c>
      <c r="H27" s="16">
        <f t="shared" si="4"/>
        <v>6160000</v>
      </c>
    </row>
  </sheetData>
  <mergeCells count="1">
    <mergeCell ref="B1:H2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workbookViewId="0">
      <selection activeCell="C26" sqref="C26:N32"/>
    </sheetView>
  </sheetViews>
  <sheetFormatPr defaultRowHeight="14.4" x14ac:dyDescent="0.3"/>
  <cols>
    <col min="2" max="2" width="4.109375" customWidth="1"/>
    <col min="3" max="3" width="5" customWidth="1"/>
    <col min="4" max="4" width="6.109375" customWidth="1"/>
    <col min="6" max="8" width="10.109375" bestFit="1" customWidth="1"/>
    <col min="10" max="10" width="9.88671875" bestFit="1" customWidth="1"/>
  </cols>
  <sheetData>
    <row r="1" spans="2:10" x14ac:dyDescent="0.3">
      <c r="B1" s="34" t="s">
        <v>60</v>
      </c>
      <c r="C1" s="37"/>
      <c r="D1" s="37"/>
      <c r="E1" s="37"/>
      <c r="F1" s="37"/>
      <c r="G1" s="37"/>
      <c r="H1" s="37"/>
    </row>
    <row r="2" spans="2:10" ht="15" thickBot="1" x14ac:dyDescent="0.35">
      <c r="B2" s="38"/>
      <c r="C2" s="38"/>
      <c r="D2" s="38"/>
      <c r="E2" s="38"/>
      <c r="F2" s="38"/>
      <c r="G2" s="38"/>
      <c r="H2" s="38"/>
    </row>
    <row r="3" spans="2:10" x14ac:dyDescent="0.3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10" x14ac:dyDescent="0.3">
      <c r="B4" s="6" t="s">
        <v>18</v>
      </c>
      <c r="C4" s="7"/>
      <c r="D4" s="7"/>
      <c r="E4" s="8"/>
      <c r="F4" s="10">
        <v>6500000</v>
      </c>
      <c r="G4" s="19">
        <v>6000000</v>
      </c>
      <c r="H4" s="11">
        <v>5900000</v>
      </c>
    </row>
    <row r="5" spans="2:10" x14ac:dyDescent="0.3">
      <c r="B5" s="6" t="s">
        <v>19</v>
      </c>
      <c r="C5" s="7"/>
      <c r="D5" s="7"/>
      <c r="E5" s="8"/>
      <c r="F5" s="10"/>
      <c r="G5" s="19"/>
      <c r="H5" s="11"/>
    </row>
    <row r="6" spans="2:10" x14ac:dyDescent="0.3">
      <c r="B6" s="6"/>
      <c r="C6" s="7" t="s">
        <v>51</v>
      </c>
      <c r="D6" s="7"/>
      <c r="E6" s="8"/>
      <c r="F6" s="10"/>
      <c r="G6" s="19"/>
      <c r="H6" s="11"/>
      <c r="J6" s="1"/>
    </row>
    <row r="7" spans="2:10" x14ac:dyDescent="0.3">
      <c r="B7" s="6"/>
      <c r="C7" s="7"/>
      <c r="D7" s="7" t="s">
        <v>52</v>
      </c>
      <c r="E7" s="8"/>
      <c r="F7" s="10">
        <v>4000000</v>
      </c>
      <c r="G7" s="19">
        <v>3700000</v>
      </c>
      <c r="H7" s="11">
        <v>3800000</v>
      </c>
      <c r="J7" s="1"/>
    </row>
    <row r="8" spans="2:10" x14ac:dyDescent="0.3">
      <c r="B8" s="6"/>
      <c r="C8" s="7"/>
      <c r="D8" s="7" t="s">
        <v>53</v>
      </c>
      <c r="E8" s="8"/>
      <c r="F8" s="10">
        <v>500000</v>
      </c>
      <c r="G8" s="19">
        <v>600000</v>
      </c>
      <c r="H8" s="11">
        <v>610000</v>
      </c>
      <c r="J8" s="1"/>
    </row>
    <row r="9" spans="2:10" x14ac:dyDescent="0.3">
      <c r="B9" s="6"/>
      <c r="C9" s="7" t="s">
        <v>20</v>
      </c>
      <c r="D9" s="7"/>
      <c r="E9" s="8"/>
      <c r="F9" s="10">
        <v>400000</v>
      </c>
      <c r="G9" s="19">
        <v>400000</v>
      </c>
      <c r="H9" s="11">
        <v>390000</v>
      </c>
      <c r="J9" s="1"/>
    </row>
    <row r="10" spans="2:10" x14ac:dyDescent="0.3">
      <c r="B10" s="6"/>
      <c r="C10" s="7"/>
      <c r="D10" s="7"/>
      <c r="E10" s="8"/>
      <c r="F10" s="10"/>
      <c r="G10" s="19"/>
      <c r="H10" s="11"/>
      <c r="J10" s="1"/>
    </row>
    <row r="11" spans="2:10" x14ac:dyDescent="0.3">
      <c r="B11" s="6" t="s">
        <v>24</v>
      </c>
      <c r="C11" s="7"/>
      <c r="D11" s="7"/>
      <c r="E11" s="8"/>
      <c r="F11" s="10">
        <f>F4-F7-F8-F9</f>
        <v>1600000</v>
      </c>
      <c r="G11" s="19">
        <f>G4-G7-G8-G9</f>
        <v>1300000</v>
      </c>
      <c r="H11" s="11">
        <f>H4-H7-H8-H9</f>
        <v>1100000</v>
      </c>
      <c r="J11" s="1"/>
    </row>
    <row r="12" spans="2:10" x14ac:dyDescent="0.3">
      <c r="B12" s="6" t="s">
        <v>25</v>
      </c>
      <c r="C12" s="7"/>
      <c r="D12" s="7"/>
      <c r="E12" s="8"/>
      <c r="F12" s="10">
        <v>700000</v>
      </c>
      <c r="G12" s="19">
        <v>680000</v>
      </c>
      <c r="H12" s="11">
        <v>690000</v>
      </c>
      <c r="J12" s="1"/>
    </row>
    <row r="13" spans="2:10" x14ac:dyDescent="0.3">
      <c r="B13" s="6" t="s">
        <v>26</v>
      </c>
      <c r="C13" s="7"/>
      <c r="D13" s="7"/>
      <c r="E13" s="8"/>
      <c r="F13" s="10">
        <v>400000</v>
      </c>
      <c r="G13" s="19">
        <v>400000</v>
      </c>
      <c r="H13" s="11">
        <v>400000</v>
      </c>
      <c r="J13" s="1"/>
    </row>
    <row r="14" spans="2:10" x14ac:dyDescent="0.3">
      <c r="B14" s="6" t="s">
        <v>27</v>
      </c>
      <c r="C14" s="7"/>
      <c r="D14" s="7"/>
      <c r="E14" s="8"/>
      <c r="F14" s="10">
        <f>F11-F12-F13</f>
        <v>500000</v>
      </c>
      <c r="G14" s="19">
        <f>G11-G12-G13</f>
        <v>220000</v>
      </c>
      <c r="H14" s="11">
        <f>H11-H12-H13</f>
        <v>10000</v>
      </c>
      <c r="J14" s="1"/>
    </row>
    <row r="15" spans="2:10" x14ac:dyDescent="0.3">
      <c r="B15" s="6" t="s">
        <v>28</v>
      </c>
      <c r="C15" s="7"/>
      <c r="D15" s="7"/>
      <c r="E15" s="8"/>
      <c r="F15" s="10">
        <v>0</v>
      </c>
      <c r="G15" s="19">
        <v>0</v>
      </c>
      <c r="H15" s="11">
        <v>0</v>
      </c>
      <c r="J15" s="1"/>
    </row>
    <row r="16" spans="2:10" ht="15" thickBot="1" x14ac:dyDescent="0.35">
      <c r="B16" s="12" t="s">
        <v>29</v>
      </c>
      <c r="C16" s="13"/>
      <c r="D16" s="13"/>
      <c r="E16" s="14"/>
      <c r="F16" s="15">
        <f>F14+F15</f>
        <v>500000</v>
      </c>
      <c r="G16" s="20">
        <f>G14+G15</f>
        <v>220000</v>
      </c>
      <c r="H16" s="16">
        <f>H14+H15</f>
        <v>10000</v>
      </c>
      <c r="J16" s="1"/>
    </row>
    <row r="17" spans="6:8" x14ac:dyDescent="0.3">
      <c r="F17" s="1"/>
      <c r="G17" s="1"/>
      <c r="H17" s="1"/>
    </row>
    <row r="20" spans="6:8" x14ac:dyDescent="0.3">
      <c r="F20" s="1"/>
    </row>
  </sheetData>
  <mergeCells count="1">
    <mergeCell ref="B1:H2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workbookViewId="0">
      <selection activeCell="B1" sqref="B1:J2"/>
    </sheetView>
  </sheetViews>
  <sheetFormatPr defaultRowHeight="14.4" x14ac:dyDescent="0.3"/>
  <cols>
    <col min="2" max="2" width="4.88671875" customWidth="1"/>
    <col min="3" max="3" width="4.33203125" customWidth="1"/>
    <col min="4" max="4" width="3.88671875" customWidth="1"/>
    <col min="5" max="5" width="9.6640625" customWidth="1"/>
    <col min="7" max="7" width="23.5546875" customWidth="1"/>
  </cols>
  <sheetData>
    <row r="1" spans="2:10" x14ac:dyDescent="0.3">
      <c r="B1" s="34" t="s">
        <v>61</v>
      </c>
      <c r="C1" s="35"/>
      <c r="D1" s="35"/>
      <c r="E1" s="35"/>
      <c r="F1" s="35"/>
      <c r="G1" s="35"/>
      <c r="H1" s="35"/>
      <c r="I1" s="35"/>
      <c r="J1" s="35"/>
    </row>
    <row r="2" spans="2:10" ht="15" thickBot="1" x14ac:dyDescent="0.35">
      <c r="B2" s="36"/>
      <c r="C2" s="36"/>
      <c r="D2" s="36"/>
      <c r="E2" s="36"/>
      <c r="F2" s="36"/>
      <c r="G2" s="36"/>
      <c r="H2" s="36"/>
      <c r="I2" s="36"/>
      <c r="J2" s="36"/>
    </row>
    <row r="3" spans="2:10" x14ac:dyDescent="0.3">
      <c r="B3" s="2"/>
      <c r="C3" s="3"/>
      <c r="D3" s="3"/>
      <c r="E3" s="3"/>
      <c r="F3" s="3"/>
      <c r="G3" s="3"/>
      <c r="H3" s="4">
        <v>2016</v>
      </c>
      <c r="I3" s="17">
        <v>2017</v>
      </c>
      <c r="J3" s="5">
        <v>2018</v>
      </c>
    </row>
    <row r="4" spans="2:10" x14ac:dyDescent="0.3">
      <c r="B4" s="6" t="s">
        <v>30</v>
      </c>
      <c r="C4" s="7"/>
      <c r="D4" s="7"/>
      <c r="E4" s="7"/>
      <c r="F4" s="7"/>
      <c r="G4" s="8"/>
      <c r="H4" s="7"/>
      <c r="I4" s="23"/>
      <c r="J4" s="31"/>
    </row>
    <row r="5" spans="2:10" x14ac:dyDescent="0.3">
      <c r="B5" s="6"/>
      <c r="C5" s="7" t="s">
        <v>31</v>
      </c>
      <c r="D5" s="7"/>
      <c r="E5" s="7"/>
      <c r="F5" s="7"/>
      <c r="G5" s="8"/>
      <c r="H5" s="8">
        <f>'Brown Packing IS  (2)'!F16</f>
        <v>500000</v>
      </c>
      <c r="I5" s="18">
        <f>'Brown Packing IS  (2)'!G16</f>
        <v>220000</v>
      </c>
      <c r="J5" s="32">
        <f>'Brown Packing IS  (2)'!H16</f>
        <v>10000</v>
      </c>
    </row>
    <row r="6" spans="2:10" x14ac:dyDescent="0.3">
      <c r="B6" s="6"/>
      <c r="C6" s="7" t="s">
        <v>32</v>
      </c>
      <c r="D6" s="7"/>
      <c r="E6" s="7"/>
      <c r="F6" s="7"/>
      <c r="G6" s="8"/>
      <c r="H6" s="8"/>
      <c r="I6" s="18"/>
      <c r="J6" s="32"/>
    </row>
    <row r="7" spans="2:10" x14ac:dyDescent="0.3">
      <c r="B7" s="6"/>
      <c r="C7" s="7"/>
      <c r="D7" s="7" t="s">
        <v>26</v>
      </c>
      <c r="E7" s="7"/>
      <c r="F7" s="7"/>
      <c r="G7" s="8"/>
      <c r="H7" s="8">
        <f>'Brown Packing IS  (2)'!F13</f>
        <v>400000</v>
      </c>
      <c r="I7" s="18">
        <f>'Brown Packing IS  (2)'!G13</f>
        <v>400000</v>
      </c>
      <c r="J7" s="32">
        <f>'Brown Packing IS  (2)'!H13</f>
        <v>400000</v>
      </c>
    </row>
    <row r="8" spans="2:10" x14ac:dyDescent="0.3">
      <c r="B8" s="6"/>
      <c r="C8" s="7"/>
      <c r="D8" s="7" t="s">
        <v>33</v>
      </c>
      <c r="E8" s="7"/>
      <c r="F8" s="7"/>
      <c r="G8" s="8"/>
      <c r="H8" s="8"/>
      <c r="I8" s="18"/>
      <c r="J8" s="32"/>
    </row>
    <row r="9" spans="2:10" x14ac:dyDescent="0.3">
      <c r="B9" s="6"/>
      <c r="C9" s="7" t="s">
        <v>34</v>
      </c>
      <c r="D9" s="7"/>
      <c r="E9" s="7"/>
      <c r="F9" s="7"/>
      <c r="G9" s="8"/>
      <c r="H9" s="8"/>
      <c r="I9" s="18"/>
      <c r="J9" s="32"/>
    </row>
    <row r="10" spans="2:10" x14ac:dyDescent="0.3">
      <c r="B10" s="6"/>
      <c r="C10" s="7"/>
      <c r="D10" s="7" t="s">
        <v>2</v>
      </c>
      <c r="E10" s="7"/>
      <c r="F10" s="7"/>
      <c r="G10" s="8"/>
      <c r="H10" s="8">
        <v>0</v>
      </c>
      <c r="I10" s="18">
        <v>60000</v>
      </c>
      <c r="J10" s="32">
        <v>-20000</v>
      </c>
    </row>
    <row r="11" spans="2:10" x14ac:dyDescent="0.3">
      <c r="B11" s="6"/>
      <c r="C11" s="7"/>
      <c r="D11" s="7" t="s">
        <v>54</v>
      </c>
      <c r="E11" s="7"/>
      <c r="F11" s="7"/>
      <c r="G11" s="8"/>
      <c r="H11" s="8">
        <v>0</v>
      </c>
      <c r="I11" s="18">
        <v>80000</v>
      </c>
      <c r="J11" s="32">
        <v>20000</v>
      </c>
    </row>
    <row r="12" spans="2:10" x14ac:dyDescent="0.3">
      <c r="B12" s="6"/>
      <c r="C12" s="7"/>
      <c r="D12" s="7" t="s">
        <v>55</v>
      </c>
      <c r="E12" s="7"/>
      <c r="F12" s="7"/>
      <c r="G12" s="8"/>
      <c r="H12" s="8">
        <v>-30000</v>
      </c>
      <c r="I12" s="18">
        <v>-25000</v>
      </c>
      <c r="J12" s="32">
        <v>25000</v>
      </c>
    </row>
    <row r="13" spans="2:10" x14ac:dyDescent="0.3">
      <c r="B13" s="6"/>
      <c r="C13" s="7"/>
      <c r="D13" s="7"/>
      <c r="E13" s="7" t="s">
        <v>36</v>
      </c>
      <c r="F13" s="7"/>
      <c r="G13" s="8"/>
      <c r="H13" s="8">
        <f>SUM(H5:H12)</f>
        <v>870000</v>
      </c>
      <c r="I13" s="18">
        <f t="shared" ref="I13:J13" si="0">SUM(I5:I12)</f>
        <v>735000</v>
      </c>
      <c r="J13" s="32">
        <f t="shared" si="0"/>
        <v>435000</v>
      </c>
    </row>
    <row r="14" spans="2:10" x14ac:dyDescent="0.3">
      <c r="B14" s="6"/>
      <c r="C14" s="7"/>
      <c r="D14" s="7"/>
      <c r="E14" s="7"/>
      <c r="F14" s="7"/>
      <c r="G14" s="8"/>
      <c r="H14" s="8"/>
      <c r="I14" s="18"/>
      <c r="J14" s="32"/>
    </row>
    <row r="15" spans="2:10" x14ac:dyDescent="0.3">
      <c r="B15" s="6" t="s">
        <v>37</v>
      </c>
      <c r="C15" s="7"/>
      <c r="D15" s="7"/>
      <c r="E15" s="7"/>
      <c r="F15" s="7"/>
      <c r="G15" s="8"/>
      <c r="H15" s="8"/>
      <c r="I15" s="18"/>
      <c r="J15" s="32"/>
    </row>
    <row r="16" spans="2:10" x14ac:dyDescent="0.3">
      <c r="B16" s="6"/>
      <c r="C16" s="7" t="s">
        <v>38</v>
      </c>
      <c r="D16" s="7"/>
      <c r="E16" s="7"/>
      <c r="F16" s="7"/>
      <c r="G16" s="8"/>
      <c r="H16" s="8">
        <v>0</v>
      </c>
      <c r="I16" s="18">
        <v>0</v>
      </c>
      <c r="J16" s="32">
        <v>0</v>
      </c>
    </row>
    <row r="17" spans="2:10" x14ac:dyDescent="0.3">
      <c r="B17" s="6"/>
      <c r="C17" s="7" t="s">
        <v>39</v>
      </c>
      <c r="D17" s="7"/>
      <c r="E17" s="7"/>
      <c r="F17" s="7"/>
      <c r="G17" s="8"/>
      <c r="H17" s="8">
        <v>0</v>
      </c>
      <c r="I17" s="18">
        <v>0</v>
      </c>
      <c r="J17" s="32">
        <v>0</v>
      </c>
    </row>
    <row r="18" spans="2:10" x14ac:dyDescent="0.3">
      <c r="B18" s="6"/>
      <c r="C18" s="7"/>
      <c r="D18" s="7" t="s">
        <v>40</v>
      </c>
      <c r="E18" s="7"/>
      <c r="F18" s="7"/>
      <c r="G18" s="8"/>
      <c r="H18" s="8">
        <f>SUM(H16:H17)</f>
        <v>0</v>
      </c>
      <c r="I18" s="18">
        <f t="shared" ref="I18:J18" si="1">SUM(I16:I17)</f>
        <v>0</v>
      </c>
      <c r="J18" s="32">
        <f t="shared" si="1"/>
        <v>0</v>
      </c>
    </row>
    <row r="19" spans="2:10" x14ac:dyDescent="0.3">
      <c r="B19" s="6"/>
      <c r="C19" s="7"/>
      <c r="D19" s="7"/>
      <c r="E19" s="7"/>
      <c r="F19" s="7"/>
      <c r="G19" s="8"/>
      <c r="H19" s="8"/>
      <c r="I19" s="18"/>
      <c r="J19" s="32"/>
    </row>
    <row r="20" spans="2:10" x14ac:dyDescent="0.3">
      <c r="B20" s="6" t="s">
        <v>41</v>
      </c>
      <c r="C20" s="7"/>
      <c r="D20" s="7"/>
      <c r="E20" s="7"/>
      <c r="F20" s="7"/>
      <c r="G20" s="8"/>
      <c r="H20" s="8"/>
      <c r="I20" s="18"/>
      <c r="J20" s="32"/>
    </row>
    <row r="21" spans="2:10" x14ac:dyDescent="0.3">
      <c r="B21" s="6"/>
      <c r="C21" s="7" t="s">
        <v>42</v>
      </c>
      <c r="D21" s="7"/>
      <c r="E21" s="7"/>
      <c r="F21" s="7"/>
      <c r="G21" s="8"/>
      <c r="H21" s="30"/>
      <c r="I21" s="18"/>
      <c r="J21" s="32"/>
    </row>
    <row r="22" spans="2:10" x14ac:dyDescent="0.3">
      <c r="B22" s="6"/>
      <c r="C22" s="7" t="s">
        <v>43</v>
      </c>
      <c r="D22" s="7"/>
      <c r="E22" s="7"/>
      <c r="F22" s="7"/>
      <c r="G22" s="8"/>
      <c r="H22" s="8"/>
      <c r="I22" s="18"/>
      <c r="J22" s="32"/>
    </row>
    <row r="23" spans="2:10" x14ac:dyDescent="0.3">
      <c r="B23" s="6"/>
      <c r="C23" s="7" t="s">
        <v>44</v>
      </c>
      <c r="D23" s="7"/>
      <c r="E23" s="7"/>
      <c r="F23" s="7"/>
      <c r="G23" s="8"/>
      <c r="H23" s="8">
        <v>-320000</v>
      </c>
      <c r="I23" s="18">
        <v>-360000</v>
      </c>
      <c r="J23" s="32">
        <v>-70000</v>
      </c>
    </row>
    <row r="24" spans="2:10" x14ac:dyDescent="0.3">
      <c r="B24" s="6"/>
      <c r="C24" s="7" t="s">
        <v>45</v>
      </c>
      <c r="D24" s="7"/>
      <c r="E24" s="7"/>
      <c r="F24" s="7"/>
      <c r="G24" s="8"/>
      <c r="H24" s="8">
        <v>-500000</v>
      </c>
      <c r="I24" s="18">
        <v>-400000</v>
      </c>
      <c r="J24" s="32">
        <v>-400000</v>
      </c>
    </row>
    <row r="25" spans="2:10" x14ac:dyDescent="0.3">
      <c r="B25" s="6"/>
      <c r="C25" s="7"/>
      <c r="D25" s="7" t="s">
        <v>46</v>
      </c>
      <c r="E25" s="7"/>
      <c r="F25" s="7"/>
      <c r="G25" s="8"/>
      <c r="H25" s="8">
        <f>SUM(H20:H24)</f>
        <v>-820000</v>
      </c>
      <c r="I25" s="18">
        <f>SUM(I20:I24)</f>
        <v>-760000</v>
      </c>
      <c r="J25" s="32">
        <f t="shared" ref="J25" si="2">SUM(J20:J24)</f>
        <v>-470000</v>
      </c>
    </row>
    <row r="26" spans="2:10" ht="15" thickBot="1" x14ac:dyDescent="0.35">
      <c r="B26" s="6"/>
      <c r="C26" s="7"/>
      <c r="D26" s="7"/>
      <c r="E26" s="7"/>
      <c r="F26" s="7"/>
      <c r="G26" s="8"/>
      <c r="H26" s="8"/>
      <c r="I26" s="18"/>
      <c r="J26" s="32"/>
    </row>
    <row r="27" spans="2:10" ht="15" thickTop="1" x14ac:dyDescent="0.3">
      <c r="B27" s="25" t="s">
        <v>47</v>
      </c>
      <c r="C27" s="26"/>
      <c r="D27" s="26"/>
      <c r="E27" s="26"/>
      <c r="F27" s="26"/>
      <c r="G27" s="27"/>
      <c r="H27" s="27">
        <f>SUM(H25,H18,H13)</f>
        <v>50000</v>
      </c>
      <c r="I27" s="28">
        <f>SUM(I25,I18,I13)</f>
        <v>-25000</v>
      </c>
      <c r="J27" s="33">
        <f t="shared" ref="J27" si="3">SUM(J25,J18,J13)</f>
        <v>-35000</v>
      </c>
    </row>
    <row r="28" spans="2:10" x14ac:dyDescent="0.3">
      <c r="B28" s="6" t="s">
        <v>48</v>
      </c>
      <c r="C28" s="7"/>
      <c r="D28" s="7"/>
      <c r="E28" s="7"/>
      <c r="F28" s="7"/>
      <c r="G28" s="8"/>
      <c r="H28" s="8">
        <v>50000</v>
      </c>
      <c r="I28" s="18">
        <f>H29</f>
        <v>100000</v>
      </c>
      <c r="J28" s="32">
        <f>I29</f>
        <v>75000</v>
      </c>
    </row>
    <row r="29" spans="2:10" ht="15" thickBot="1" x14ac:dyDescent="0.35">
      <c r="B29" s="12" t="s">
        <v>49</v>
      </c>
      <c r="C29" s="13"/>
      <c r="D29" s="13"/>
      <c r="E29" s="13"/>
      <c r="F29" s="13"/>
      <c r="G29" s="14"/>
      <c r="H29" s="14">
        <f>H28+H27</f>
        <v>100000</v>
      </c>
      <c r="I29" s="14">
        <f t="shared" ref="I29:J29" si="4">I28+I27</f>
        <v>75000</v>
      </c>
      <c r="J29" s="14">
        <f t="shared" si="4"/>
        <v>40000</v>
      </c>
    </row>
  </sheetData>
  <mergeCells count="1">
    <mergeCell ref="B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Brown Trucking BS </vt:lpstr>
      <vt:lpstr>Brown Trucking IS </vt:lpstr>
      <vt:lpstr>Brown Trucking CF </vt:lpstr>
      <vt:lpstr>Brown Packing BS  (2)</vt:lpstr>
      <vt:lpstr>Brown Packing IS  (2)</vt:lpstr>
      <vt:lpstr>Brown Packing CF 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David Herbert</dc:creator>
  <cp:lastModifiedBy>Michelle Grainger</cp:lastModifiedBy>
  <dcterms:created xsi:type="dcterms:W3CDTF">2018-09-04T22:05:34Z</dcterms:created>
  <dcterms:modified xsi:type="dcterms:W3CDTF">2019-01-18T02:20:35Z</dcterms:modified>
</cp:coreProperties>
</file>